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Memo" sheetId="2" state="visible" r:id="rId2"/>
    <sheet xmlns:r="http://schemas.openxmlformats.org/officeDocument/2006/relationships" name="Assumptions" sheetId="3" state="visible" r:id="rId3"/>
    <sheet xmlns:r="http://schemas.openxmlformats.org/officeDocument/2006/relationships" name="Readout" sheetId="4" state="visible" r:id="rId4"/>
    <sheet xmlns:r="http://schemas.openxmlformats.org/officeDocument/2006/relationships" name="Audit" sheetId="5" state="visible" r:id="rId5"/>
    <sheet xmlns:r="http://schemas.openxmlformats.org/officeDocument/2006/relationships" name="Lessons" sheetId="6" state="visible" r:id="rId6"/>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F2A44"/>
      <sz val="16"/>
    </font>
    <font>
      <i val="1"/>
      <color rgb="00595959"/>
      <sz val="10"/>
    </font>
    <font>
      <b val="1"/>
      <color rgb="001F2A44"/>
      <sz val="12"/>
    </font>
    <font>
      <b val="1"/>
    </font>
    <font>
      <name val="Calibri"/>
      <b val="1"/>
      <color rgb="00FFFFFF"/>
      <sz val="11"/>
    </font>
    <font>
      <b val="1"/>
      <color rgb="001F2A44"/>
    </font>
    <font>
      <i val="1"/>
      <sz val="9"/>
    </font>
  </fonts>
  <fills count="5">
    <fill>
      <patternFill/>
    </fill>
    <fill>
      <patternFill patternType="gray125"/>
    </fill>
    <fill>
      <patternFill patternType="solid">
        <fgColor rgb="00FFF7D6"/>
      </patternFill>
    </fill>
    <fill>
      <patternFill patternType="solid">
        <fgColor rgb="001F2A4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0" fillId="2" borderId="0" pivotButton="0" quotePrefix="0" xfId="0"/>
    <xf numFmtId="0" fontId="5" fillId="3" borderId="1" applyAlignment="1" pivotButton="0" quotePrefix="0" xfId="0">
      <alignment vertical="center" wrapText="1"/>
    </xf>
    <xf numFmtId="0" fontId="0" fillId="2" borderId="1" applyAlignment="1" pivotButton="0" quotePrefix="0" xfId="0">
      <alignment vertical="top" wrapText="1"/>
    </xf>
    <xf numFmtId="9" fontId="0" fillId="2" borderId="1" applyAlignment="1" pivotButton="0" quotePrefix="0" xfId="0">
      <alignment vertical="top" wrapText="1"/>
    </xf>
    <xf numFmtId="0" fontId="0" fillId="2" borderId="1" pivotButton="0" quotePrefix="0" xfId="0"/>
    <xf numFmtId="9" fontId="0" fillId="2" borderId="1" pivotButton="0" quotePrefix="0" xfId="0"/>
    <xf numFmtId="0" fontId="6" fillId="0" borderId="0" pivotButton="0" quotePrefix="0" xfId="0"/>
    <xf numFmtId="0" fontId="7" fillId="0" borderId="0" pivotButton="0" quotePrefix="0" xfId="0"/>
    <xf numFmtId="0" fontId="0" fillId="4" borderId="1" applyAlignment="1" pivotButton="0" quotePrefix="0" xfId="0">
      <alignment vertical="top" wrapText="1"/>
    </xf>
    <xf numFmtId="9" fontId="0" fillId="4" borderId="1" applyAlignment="1" pivotButton="0" quotePrefix="0" xfId="0">
      <alignment vertical="top" wrapText="1"/>
    </xf>
    <xf numFmtId="0" fontId="0" fillId="4" borderId="0" pivotButton="0" quotePrefix="0" xfId="0"/>
  </cellXfs>
  <cellStyles count="1">
    <cellStyle name="Normal" xfId="0" builtinId="0" hidden="0"/>
  </cellStyles>
  <dxfs count="3">
    <dxf>
      <fill>
        <patternFill patternType="solid">
          <fgColor rgb="00F4CCCC"/>
        </patternFill>
      </fill>
    </dxf>
    <dxf>
      <fill>
        <patternFill patternType="solid">
          <fgColor rgb="00FCE5CD"/>
        </patternFill>
      </fill>
    </dxf>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20" customWidth="1" min="1" max="1"/>
  </cols>
  <sheetData>
    <row r="1">
      <c r="A1" s="1" t="inlineStr">
        <is>
          <t>Decision Artifact Workbook</t>
        </is>
      </c>
    </row>
    <row r="2">
      <c r="A2" s="2" t="inlineStr">
        <is>
          <t>October 2026 · Value Lattice · Licensed CC BY 4.0</t>
        </is>
      </c>
    </row>
    <row r="4">
      <c r="A4" s="3" t="inlineStr">
        <is>
          <t>Three linked records for one purchase decision: the Decision Memo (at commitment), the Executive Readout (on a fixed cadence during execution) and the Audit Record (at the close of realization).</t>
        </is>
      </c>
    </row>
    <row r="5">
      <c r="A5" s="3" t="inlineStr">
        <is>
          <t>The workbook opens with a worked example for Meridian Logistics, a fictional distribution company. Every figure in it is illustrative. Replace the yellow cells with your own entries.</t>
        </is>
      </c>
    </row>
    <row r="6">
      <c r="A6" s="3" t="inlineStr"/>
    </row>
    <row r="7">
      <c r="A7" s="4" t="inlineStr">
        <is>
          <t>How the sheets work</t>
        </is>
      </c>
    </row>
    <row r="8">
      <c r="A8" s="3" t="inlineStr">
        <is>
          <t>Memo: one row per committed outcome. The outcome IDs, baselines and targets here feed every other sheet. Type is Trajectory (a number moving from baseline to target) or Milestone (a month by which something must happen, such as payback).</t>
        </is>
      </c>
    </row>
    <row r="9">
      <c r="A9" s="3" t="inlineStr">
        <is>
          <t>Assumptions: what must stay true for the outcomes to be reachable, each with a test, a check date and its latest status.</t>
        </is>
      </c>
    </row>
    <row r="10">
      <c r="A10" s="3" t="inlineStr">
        <is>
          <t>Readout: enter the months since commitment in cell B3 and the latest actual for each outcome. Planned value, progress and status are calculated.</t>
        </is>
      </c>
    </row>
    <row r="11">
      <c r="A11" s="3" t="inlineStr">
        <is>
          <t>Audit: enter the actual at the close of realization. Variance, share of the planned change achieved, and the verdict are calculated.</t>
        </is>
      </c>
    </row>
    <row r="12">
      <c r="A12" s="3" t="inlineStr">
        <is>
          <t>Lessons: each lesson written as a change to the next decision, and where that change goes.</t>
        </is>
      </c>
    </row>
    <row r="13">
      <c r="A13" s="3" t="inlineStr"/>
    </row>
    <row r="14">
      <c r="A14" s="4" t="inlineStr">
        <is>
          <t>Rules the calculations follow</t>
        </is>
      </c>
    </row>
    <row r="15">
      <c r="A15" s="3" t="inlineStr">
        <is>
          <t>Planned value assumes a straight line from the baseline to the target by the target month.</t>
        </is>
      </c>
    </row>
    <row r="16">
      <c r="A16" s="3" t="inlineStr">
        <is>
          <t>Status: Target reached when the full planned change has arrived. On plan when actual progress is at or ahead of planned progress. Behind when it is short but inside the escalation threshold set on the Memo sheet. Escalate when it is past that threshold. A Milestone is On plan when the forecast month is no later than the target month.</t>
        </is>
      </c>
    </row>
    <row r="17">
      <c r="A17" s="3" t="inlineStr">
        <is>
          <t>Verdict at audit: Met when the full planned change arrived, Partly met when at least half arrived, Not met otherwise. A Milestone is Met when it happened by the target month.</t>
        </is>
      </c>
    </row>
    <row r="18">
      <c r="A18" s="3" t="inlineStr">
        <is>
          <t>Baselines come from your own records. Outcomes are held by roles, not named people. If a target changes, record the change on the Memo sheet's change table and leave the original in place.</t>
        </is>
      </c>
    </row>
    <row r="19">
      <c r="A19" s="3" t="inlineStr"/>
    </row>
    <row r="20">
      <c r="A20" s="3" t="inlineStr">
        <is>
          <t>Free. No sign-up, no email address. Use it, change it, put your own name on it. Keep the attribution line below so the next reader can find the latest copy at valuelattice.com/guides/.</t>
        </is>
      </c>
    </row>
    <row r="21">
      <c r="A21" s="3" t="inlineStr"/>
    </row>
    <row r="22">
      <c r="A22" s="3" t="inlineStr">
        <is>
          <t>From The Value Standard by Michael Brey. valuelattice.com/guides/. Licensed CC BY 4.0.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9"/>
  <sheetViews>
    <sheetView workbookViewId="0">
      <pane xSplit="1" ySplit="7" topLeftCell="B8"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30" customWidth="1" min="2" max="2"/>
    <col width="34" customWidth="1" min="3" max="3"/>
    <col width="12" customWidth="1" min="4" max="4"/>
    <col width="10" customWidth="1" min="5" max="5"/>
    <col width="10" customWidth="1" min="6" max="6"/>
    <col width="12" customWidth="1" min="7" max="7"/>
    <col width="22" customWidth="1" min="8" max="8"/>
    <col width="10" customWidth="1" min="9" max="9"/>
    <col width="10" customWidth="1" min="10" max="10"/>
    <col width="26" customWidth="1" min="11" max="11"/>
    <col width="20" customWidth="1" min="12" max="12"/>
    <col width="24" customWidth="1" min="13" max="13"/>
    <col width="12" customWidth="1" min="14" max="14"/>
    <col width="16" customWidth="1" min="15" max="15"/>
  </cols>
  <sheetData>
    <row r="1">
      <c r="A1" s="1" t="inlineStr">
        <is>
          <t>Decision Memo: committed outcomes</t>
        </is>
      </c>
    </row>
    <row r="2">
      <c r="A2" s="2" t="inlineStr">
        <is>
          <t>Written at commitment, before signature. Yellow cells are entries; the example is fictional.</t>
        </is>
      </c>
    </row>
    <row r="3">
      <c r="A3" s="5" t="inlineStr">
        <is>
          <t>Decision</t>
        </is>
      </c>
      <c r="B3" s="6" t="inlineStr">
        <is>
          <t>Meridian Logistics: replace order processing and warehouse management systems across all distribution centers</t>
        </is>
      </c>
    </row>
    <row r="4">
      <c r="A4" s="5" t="inlineStr">
        <is>
          <t>Decision authority</t>
        </is>
      </c>
      <c r="B4" s="6" t="inlineStr">
        <is>
          <t>Investment committee</t>
        </is>
      </c>
    </row>
    <row r="5">
      <c r="A5" s="5" t="inlineStr">
        <is>
          <t>Date decided</t>
        </is>
      </c>
      <c r="B5" s="6" t="inlineStr">
        <is>
          <t>Month 0</t>
        </is>
      </c>
    </row>
    <row r="7">
      <c r="A7" s="7" t="inlineStr">
        <is>
          <t>ID</t>
        </is>
      </c>
      <c r="B7" s="7" t="inlineStr">
        <is>
          <t>Outcome, in the business owner's words</t>
        </is>
      </c>
      <c r="C7" s="7" t="inlineStr">
        <is>
          <t>Metric</t>
        </is>
      </c>
      <c r="D7" s="7" t="inlineStr">
        <is>
          <t>Type</t>
        </is>
      </c>
      <c r="E7" s="7" t="inlineStr">
        <is>
          <t>Unit</t>
        </is>
      </c>
      <c r="F7" s="7" t="inlineStr">
        <is>
          <t>Baseline</t>
        </is>
      </c>
      <c r="G7" s="7" t="inlineStr">
        <is>
          <t>Baseline date</t>
        </is>
      </c>
      <c r="H7" s="7" t="inlineStr">
        <is>
          <t>Baseline source</t>
        </is>
      </c>
      <c r="I7" s="7" t="inlineStr">
        <is>
          <t>Target</t>
        </is>
      </c>
      <c r="J7" s="7" t="inlineStr">
        <is>
          <t>Target month</t>
        </is>
      </c>
      <c r="K7" s="7" t="inlineStr">
        <is>
          <t>How it is measured</t>
        </is>
      </c>
      <c r="L7" s="7" t="inlineStr">
        <is>
          <t>Data source</t>
        </is>
      </c>
      <c r="M7" s="7" t="inlineStr">
        <is>
          <t>Owning role</t>
        </is>
      </c>
      <c r="N7" s="7" t="inlineStr">
        <is>
          <t>Reporting cadence</t>
        </is>
      </c>
      <c r="O7" s="7" t="inlineStr">
        <is>
          <t>Escalation threshold (share behind planned progress)</t>
        </is>
      </c>
    </row>
    <row r="8">
      <c r="A8" s="8" t="inlineStr">
        <is>
          <t>O1</t>
        </is>
      </c>
      <c r="B8" s="8" t="inlineStr">
        <is>
          <t>Orders reach customers faster</t>
        </is>
      </c>
      <c r="C8" s="8" t="inlineStr">
        <is>
          <t>Average fulfillment cycle time</t>
        </is>
      </c>
      <c r="D8" s="8" t="inlineStr">
        <is>
          <t>Trajectory</t>
        </is>
      </c>
      <c r="E8" s="8" t="inlineStr">
        <is>
          <t>days</t>
        </is>
      </c>
      <c r="F8" s="8" t="n">
        <v>4.2</v>
      </c>
      <c r="G8" s="8" t="inlineStr">
        <is>
          <t>Month 0</t>
        </is>
      </c>
      <c r="H8" s="8" t="inlineStr">
        <is>
          <t>Order system, prior 6 months</t>
        </is>
      </c>
      <c r="I8" s="8" t="n">
        <v>2.8</v>
      </c>
      <c r="J8" s="8" t="n">
        <v>9</v>
      </c>
      <c r="K8" s="8" t="inlineStr">
        <is>
          <t>Order release to delivery confirmation, monthly average</t>
        </is>
      </c>
      <c r="L8" s="8" t="inlineStr">
        <is>
          <t>Order system</t>
        </is>
      </c>
      <c r="M8" s="8" t="inlineStr">
        <is>
          <t>VP Distribution Operations</t>
        </is>
      </c>
      <c r="N8" s="8" t="inlineStr">
        <is>
          <t>Monthly</t>
        </is>
      </c>
      <c r="O8" s="9" t="n">
        <v>0.2</v>
      </c>
    </row>
    <row r="9">
      <c r="A9" s="8" t="inlineStr">
        <is>
          <t>O2</t>
        </is>
      </c>
      <c r="B9" s="8" t="inlineStr">
        <is>
          <t>Stock records match the shelves</t>
        </is>
      </c>
      <c r="C9" s="8" t="inlineStr">
        <is>
          <t>Inventory accuracy, all distribution centers</t>
        </is>
      </c>
      <c r="D9" s="8" t="inlineStr">
        <is>
          <t>Trajectory</t>
        </is>
      </c>
      <c r="E9" s="8" t="inlineStr">
        <is>
          <t>%</t>
        </is>
      </c>
      <c r="F9" s="8" t="n">
        <v>90</v>
      </c>
      <c r="G9" s="8" t="inlineStr">
        <is>
          <t>Month 0</t>
        </is>
      </c>
      <c r="H9" s="8" t="inlineStr">
        <is>
          <t>Cycle counts (illustrative)</t>
        </is>
      </c>
      <c r="I9" s="8" t="n">
        <v>95</v>
      </c>
      <c r="J9" s="8" t="n">
        <v>12</v>
      </c>
      <c r="K9" s="8" t="inlineStr">
        <is>
          <t>Cycle count matches against system record</t>
        </is>
      </c>
      <c r="L9" s="8" t="inlineStr">
        <is>
          <t>Warehouse system</t>
        </is>
      </c>
      <c r="M9" s="8" t="inlineStr">
        <is>
          <t>VP Distribution Operations</t>
        </is>
      </c>
      <c r="N9" s="8" t="inlineStr">
        <is>
          <t>Monthly</t>
        </is>
      </c>
      <c r="O9" s="9" t="n">
        <v>0.2</v>
      </c>
    </row>
    <row r="10">
      <c r="A10" s="8" t="inlineStr">
        <is>
          <t>O3</t>
        </is>
      </c>
      <c r="B10" s="8" t="inlineStr">
        <is>
          <t>The investment pays back</t>
        </is>
      </c>
      <c r="C10" s="8" t="inlineStr">
        <is>
          <t>Month cumulative benefit first exceeds cumulative cost</t>
        </is>
      </c>
      <c r="D10" s="8" t="inlineStr">
        <is>
          <t>Milestone</t>
        </is>
      </c>
      <c r="E10" s="8" t="inlineStr">
        <is>
          <t>month</t>
        </is>
      </c>
      <c r="F10" s="8" t="n"/>
      <c r="G10" s="8" t="inlineStr"/>
      <c r="H10" s="8" t="inlineStr"/>
      <c r="I10" s="8" t="n">
        <v>18</v>
      </c>
      <c r="J10" s="8" t="n">
        <v>18</v>
      </c>
      <c r="K10" s="8" t="inlineStr">
        <is>
          <t>Finance tracking of benefit and cost</t>
        </is>
      </c>
      <c r="L10" s="8" t="inlineStr">
        <is>
          <t>General ledger</t>
        </is>
      </c>
      <c r="M10" s="8" t="inlineStr">
        <is>
          <t>Finance partner, Operations</t>
        </is>
      </c>
      <c r="N10" s="8" t="inlineStr">
        <is>
          <t>Quarterly</t>
        </is>
      </c>
      <c r="O10" s="9" t="n">
        <v>0</v>
      </c>
    </row>
    <row r="11">
      <c r="A11" s="8" t="inlineStr">
        <is>
          <t>O4</t>
        </is>
      </c>
      <c r="B11" s="8" t="inlineStr">
        <is>
          <t>Less manual handling of orders</t>
        </is>
      </c>
      <c r="C11" s="8" t="inlineStr">
        <is>
          <t>Reduction in orders needing manual intervention</t>
        </is>
      </c>
      <c r="D11" s="8" t="inlineStr">
        <is>
          <t>Trajectory</t>
        </is>
      </c>
      <c r="E11" s="8" t="inlineStr">
        <is>
          <t>%</t>
        </is>
      </c>
      <c r="F11" s="8" t="n">
        <v>0</v>
      </c>
      <c r="G11" s="8" t="inlineStr">
        <is>
          <t>Month 0</t>
        </is>
      </c>
      <c r="H11" s="8" t="inlineStr">
        <is>
          <t>Order system exception log</t>
        </is>
      </c>
      <c r="I11" s="8" t="n">
        <v>60</v>
      </c>
      <c r="J11" s="8" t="n">
        <v>6</v>
      </c>
      <c r="K11" s="8" t="inlineStr">
        <is>
          <t>Share of orders touched manually, against baseline</t>
        </is>
      </c>
      <c r="L11" s="8" t="inlineStr">
        <is>
          <t>Order system</t>
        </is>
      </c>
      <c r="M11" s="8" t="inlineStr">
        <is>
          <t>Director, Order Management</t>
        </is>
      </c>
      <c r="N11" s="8" t="inlineStr">
        <is>
          <t>Monthly</t>
        </is>
      </c>
      <c r="O11" s="9" t="n">
        <v>0.2</v>
      </c>
    </row>
    <row r="12">
      <c r="A12" s="10" t="n"/>
      <c r="B12" s="10" t="n"/>
      <c r="C12" s="10" t="n"/>
      <c r="D12" s="10" t="n"/>
      <c r="E12" s="10" t="n"/>
      <c r="F12" s="10" t="n"/>
      <c r="G12" s="10" t="n"/>
      <c r="H12" s="10" t="n"/>
      <c r="I12" s="10" t="n"/>
      <c r="J12" s="10" t="n"/>
      <c r="K12" s="10" t="n"/>
      <c r="L12" s="10" t="n"/>
      <c r="M12" s="10" t="n"/>
      <c r="N12" s="10" t="n"/>
      <c r="O12" s="11" t="n"/>
    </row>
    <row r="13">
      <c r="A13" s="10" t="n"/>
      <c r="B13" s="10" t="n"/>
      <c r="C13" s="10" t="n"/>
      <c r="D13" s="10" t="n"/>
      <c r="E13" s="10" t="n"/>
      <c r="F13" s="10" t="n"/>
      <c r="G13" s="10" t="n"/>
      <c r="H13" s="10" t="n"/>
      <c r="I13" s="10" t="n"/>
      <c r="J13" s="10" t="n"/>
      <c r="K13" s="10" t="n"/>
      <c r="L13" s="10" t="n"/>
      <c r="M13" s="10" t="n"/>
      <c r="N13" s="10" t="n"/>
      <c r="O13" s="11" t="n"/>
    </row>
    <row r="14">
      <c r="A14" s="10" t="n"/>
      <c r="B14" s="10" t="n"/>
      <c r="C14" s="10" t="n"/>
      <c r="D14" s="10" t="n"/>
      <c r="E14" s="10" t="n"/>
      <c r="F14" s="10" t="n"/>
      <c r="G14" s="10" t="n"/>
      <c r="H14" s="10" t="n"/>
      <c r="I14" s="10" t="n"/>
      <c r="J14" s="10" t="n"/>
      <c r="K14" s="10" t="n"/>
      <c r="L14" s="10" t="n"/>
      <c r="M14" s="10" t="n"/>
      <c r="N14" s="10" t="n"/>
      <c r="O14" s="11" t="n"/>
    </row>
    <row r="15">
      <c r="A15" s="10" t="n"/>
      <c r="B15" s="10" t="n"/>
      <c r="C15" s="10" t="n"/>
      <c r="D15" s="10" t="n"/>
      <c r="E15" s="10" t="n"/>
      <c r="F15" s="10" t="n"/>
      <c r="G15" s="10" t="n"/>
      <c r="H15" s="10" t="n"/>
      <c r="I15" s="10" t="n"/>
      <c r="J15" s="10" t="n"/>
      <c r="K15" s="10" t="n"/>
      <c r="L15" s="10" t="n"/>
      <c r="M15" s="10" t="n"/>
      <c r="N15" s="10" t="n"/>
      <c r="O15" s="11" t="n"/>
    </row>
    <row r="16">
      <c r="A16" s="10" t="n"/>
      <c r="B16" s="10" t="n"/>
      <c r="C16" s="10" t="n"/>
      <c r="D16" s="10" t="n"/>
      <c r="E16" s="10" t="n"/>
      <c r="F16" s="10" t="n"/>
      <c r="G16" s="10" t="n"/>
      <c r="H16" s="10" t="n"/>
      <c r="I16" s="10" t="n"/>
      <c r="J16" s="10" t="n"/>
      <c r="K16" s="10" t="n"/>
      <c r="L16" s="10" t="n"/>
      <c r="M16" s="10" t="n"/>
      <c r="N16" s="10" t="n"/>
      <c r="O16" s="11" t="n"/>
    </row>
    <row r="17">
      <c r="A17" s="10" t="n"/>
      <c r="B17" s="10" t="n"/>
      <c r="C17" s="10" t="n"/>
      <c r="D17" s="10" t="n"/>
      <c r="E17" s="10" t="n"/>
      <c r="F17" s="10" t="n"/>
      <c r="G17" s="10" t="n"/>
      <c r="H17" s="10" t="n"/>
      <c r="I17" s="10" t="n"/>
      <c r="J17" s="10" t="n"/>
      <c r="K17" s="10" t="n"/>
      <c r="L17" s="10" t="n"/>
      <c r="M17" s="10" t="n"/>
      <c r="N17" s="10" t="n"/>
      <c r="O17" s="11" t="n"/>
    </row>
    <row r="18">
      <c r="A18" s="10" t="n"/>
      <c r="B18" s="10" t="n"/>
      <c r="C18" s="10" t="n"/>
      <c r="D18" s="10" t="n"/>
      <c r="E18" s="10" t="n"/>
      <c r="F18" s="10" t="n"/>
      <c r="G18" s="10" t="n"/>
      <c r="H18" s="10" t="n"/>
      <c r="I18" s="10" t="n"/>
      <c r="J18" s="10" t="n"/>
      <c r="K18" s="10" t="n"/>
      <c r="L18" s="10" t="n"/>
      <c r="M18" s="10" t="n"/>
      <c r="N18" s="10" t="n"/>
      <c r="O18" s="11" t="n"/>
    </row>
    <row r="19">
      <c r="A19" s="10" t="n"/>
      <c r="B19" s="10" t="n"/>
      <c r="C19" s="10" t="n"/>
      <c r="D19" s="10" t="n"/>
      <c r="E19" s="10" t="n"/>
      <c r="F19" s="10" t="n"/>
      <c r="G19" s="10" t="n"/>
      <c r="H19" s="10" t="n"/>
      <c r="I19" s="10" t="n"/>
      <c r="J19" s="10" t="n"/>
      <c r="K19" s="10" t="n"/>
      <c r="L19" s="10" t="n"/>
      <c r="M19" s="10" t="n"/>
      <c r="N19" s="10" t="n"/>
      <c r="O19" s="11" t="n"/>
    </row>
    <row r="21">
      <c r="A21" s="12" t="inlineStr">
        <is>
          <t>Changes after approval (the original row above stays as it was)</t>
        </is>
      </c>
    </row>
    <row r="22">
      <c r="A22" s="7" t="inlineStr">
        <is>
          <t>Date</t>
        </is>
      </c>
      <c r="B22" s="7" t="inlineStr">
        <is>
          <t>Outcome ID</t>
        </is>
      </c>
      <c r="C22" s="7" t="inlineStr">
        <is>
          <t>What changed</t>
        </is>
      </c>
      <c r="D22" s="7" t="inlineStr">
        <is>
          <t>Why</t>
        </is>
      </c>
      <c r="E22" s="7" t="inlineStr">
        <is>
          <t>Approved by</t>
        </is>
      </c>
    </row>
    <row r="23">
      <c r="A23" s="8" t="inlineStr">
        <is>
          <t>Month 3</t>
        </is>
      </c>
      <c r="B23" s="8" t="inlineStr">
        <is>
          <t>O2</t>
        </is>
      </c>
      <c r="C23" s="8" t="inlineStr">
        <is>
          <t>Record cleanup added before remaining centers move over; target and date unchanged</t>
        </is>
      </c>
      <c r="D23" s="8" t="inlineStr">
        <is>
          <t>Data migration quality partly failed (A3)</t>
        </is>
      </c>
      <c r="E23" s="8" t="inlineStr">
        <is>
          <t>Steering committee</t>
        </is>
      </c>
    </row>
    <row r="24">
      <c r="A24" s="8" t="n"/>
      <c r="B24" s="8" t="n"/>
      <c r="C24" s="8" t="n"/>
      <c r="D24" s="8" t="n"/>
      <c r="E24" s="8" t="n"/>
    </row>
    <row r="25">
      <c r="A25" s="8" t="n"/>
      <c r="B25" s="8" t="n"/>
      <c r="C25" s="8" t="n"/>
      <c r="D25" s="8" t="n"/>
      <c r="E25" s="8" t="n"/>
    </row>
    <row r="26">
      <c r="A26" s="8" t="n"/>
      <c r="B26" s="8" t="n"/>
      <c r="C26" s="8" t="n"/>
      <c r="D26" s="8" t="n"/>
      <c r="E26" s="8" t="n"/>
    </row>
    <row r="27">
      <c r="A27" s="8" t="n"/>
      <c r="B27" s="8" t="n"/>
      <c r="C27" s="8" t="n"/>
      <c r="D27" s="8" t="n"/>
      <c r="E27" s="8" t="n"/>
    </row>
    <row r="29">
      <c r="A29" s="13" t="inlineStr">
        <is>
          <t>From The Value Standard by Michael Brey. valuelattice.com/guides/. Licensed CC BY 4.0.</t>
        </is>
      </c>
    </row>
  </sheetData>
  <dataValidations count="1">
    <dataValidation sqref="D8:D19" showDropDown="0" showInputMessage="0" showErrorMessage="0" allowBlank="1" type="list">
      <formula1>"Trajectory,Milestone"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4"/>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44" customWidth="1" min="2" max="2"/>
    <col width="16" customWidth="1" min="3" max="3"/>
    <col width="12" customWidth="1" min="4" max="4"/>
    <col width="30" customWidth="1" min="5" max="5"/>
    <col width="16" customWidth="1" min="6" max="6"/>
    <col width="30" customWidth="1" min="7" max="7"/>
    <col width="16" customWidth="1" min="8" max="8"/>
    <col width="34" customWidth="1" min="9" max="9"/>
  </cols>
  <sheetData>
    <row r="1">
      <c r="A1" s="1" t="inlineStr">
        <is>
          <t>Decision Memo: assumptions</t>
        </is>
      </c>
    </row>
    <row r="2">
      <c r="A2" s="2" t="inlineStr">
        <is>
          <t>Each assumption gets a test and a check date. Status is updated at every readout.</t>
        </is>
      </c>
    </row>
    <row r="4">
      <c r="A4" s="7" t="inlineStr">
        <is>
          <t>ID</t>
        </is>
      </c>
      <c r="B4" s="7" t="inlineStr">
        <is>
          <t>Assumption</t>
        </is>
      </c>
      <c r="C4" s="7" t="inlineStr">
        <is>
          <t>Outcomes that depend on it</t>
        </is>
      </c>
      <c r="D4" s="7" t="inlineStr">
        <is>
          <t>Depends on</t>
        </is>
      </c>
      <c r="E4" s="7" t="inlineStr">
        <is>
          <t>How it will be tested</t>
        </is>
      </c>
      <c r="F4" s="7" t="inlineStr">
        <is>
          <t>Check date</t>
        </is>
      </c>
      <c r="G4" s="7" t="inlineStr">
        <is>
          <t>If it fails</t>
        </is>
      </c>
      <c r="H4" s="7" t="inlineStr">
        <is>
          <t>Latest status</t>
        </is>
      </c>
      <c r="I4" s="7" t="inlineStr">
        <is>
          <t>Evidence</t>
        </is>
      </c>
    </row>
    <row r="5">
      <c r="A5" s="8" t="inlineStr">
        <is>
          <t>A1</t>
        </is>
      </c>
      <c r="B5" s="8" t="inlineStr">
        <is>
          <t>Staffing at each distribution center stays at planned levels through month 12</t>
        </is>
      </c>
      <c r="C5" s="8" t="inlineStr">
        <is>
          <t>O1, O2, O4</t>
        </is>
      </c>
      <c r="D5" s="8" t="inlineStr">
        <is>
          <t>Buyer</t>
        </is>
      </c>
      <c r="E5" s="8" t="inlineStr">
        <is>
          <t>Headcount against plan</t>
        </is>
      </c>
      <c r="F5" s="8" t="inlineStr">
        <is>
          <t>Every readout</t>
        </is>
      </c>
      <c r="G5" s="8" t="inlineStr">
        <is>
          <t>Re-sequence center cutovers</t>
        </is>
      </c>
      <c r="H5" s="8" t="inlineStr">
        <is>
          <t>Holding</t>
        </is>
      </c>
      <c r="I5" s="8" t="inlineStr">
        <is>
          <t>Headcount at plan in all centers</t>
        </is>
      </c>
    </row>
    <row r="6">
      <c r="A6" s="8" t="inlineStr">
        <is>
          <t>A2</t>
        </is>
      </c>
      <c r="B6" s="8" t="inlineStr">
        <is>
          <t>The legacy warehouse system integration is complete on schedule</t>
        </is>
      </c>
      <c r="C6" s="8" t="inlineStr">
        <is>
          <t>O1, O2, O4</t>
        </is>
      </c>
      <c r="D6" s="8" t="inlineStr">
        <is>
          <t>Both</t>
        </is>
      </c>
      <c r="E6" s="8" t="inlineStr">
        <is>
          <t>Integration acceptance sign-off</t>
        </is>
      </c>
      <c r="F6" s="8" t="inlineStr">
        <is>
          <t>Month 4</t>
        </is>
      </c>
      <c r="G6" s="8" t="inlineStr">
        <is>
          <t>Hold further cutovers until accepted</t>
        </is>
      </c>
      <c r="H6" s="8" t="inlineStr">
        <is>
          <t>Holding</t>
        </is>
      </c>
      <c r="I6" s="8" t="inlineStr">
        <is>
          <t>Acceptance testing on schedule</t>
        </is>
      </c>
    </row>
    <row r="7">
      <c r="A7" s="8" t="inlineStr">
        <is>
          <t>A3</t>
        </is>
      </c>
      <c r="B7" s="8" t="inlineStr">
        <is>
          <t>Migrated stock records meet the agreed data quality threshold before each center goes live</t>
        </is>
      </c>
      <c r="C7" s="8" t="inlineStr">
        <is>
          <t>O2</t>
        </is>
      </c>
      <c r="D7" s="8" t="inlineStr">
        <is>
          <t>Both</t>
        </is>
      </c>
      <c r="E7" s="8" t="inlineStr">
        <is>
          <t>Sample audit of migrated records before cutover</t>
        </is>
      </c>
      <c r="F7" s="8" t="inlineStr">
        <is>
          <t>Before each cutover</t>
        </is>
      </c>
      <c r="G7" s="8" t="inlineStr">
        <is>
          <t>Clean records before cutover; report effect on O2</t>
        </is>
      </c>
      <c r="H7" s="8" t="inlineStr">
        <is>
          <t>Partly failed</t>
        </is>
      </c>
      <c r="I7" s="8" t="inlineStr">
        <is>
          <t>One center below threshold at cutover</t>
        </is>
      </c>
    </row>
    <row r="8">
      <c r="A8" s="8" t="n"/>
      <c r="B8" s="8" t="n"/>
      <c r="C8" s="8" t="n"/>
      <c r="D8" s="8" t="n"/>
      <c r="E8" s="8" t="n"/>
      <c r="F8" s="8" t="n"/>
      <c r="G8" s="8" t="n"/>
      <c r="H8" s="8" t="n"/>
      <c r="I8" s="8" t="n"/>
    </row>
    <row r="9">
      <c r="A9" s="8" t="n"/>
      <c r="B9" s="8" t="n"/>
      <c r="C9" s="8" t="n"/>
      <c r="D9" s="8" t="n"/>
      <c r="E9" s="8" t="n"/>
      <c r="F9" s="8" t="n"/>
      <c r="G9" s="8" t="n"/>
      <c r="H9" s="8" t="n"/>
      <c r="I9" s="8" t="n"/>
    </row>
    <row r="10">
      <c r="A10" s="8" t="n"/>
      <c r="B10" s="8" t="n"/>
      <c r="C10" s="8" t="n"/>
      <c r="D10" s="8" t="n"/>
      <c r="E10" s="8" t="n"/>
      <c r="F10" s="8" t="n"/>
      <c r="G10" s="8" t="n"/>
      <c r="H10" s="8" t="n"/>
      <c r="I10" s="8" t="n"/>
    </row>
    <row r="11">
      <c r="A11" s="8" t="n"/>
      <c r="B11" s="8" t="n"/>
      <c r="C11" s="8" t="n"/>
      <c r="D11" s="8" t="n"/>
      <c r="E11" s="8" t="n"/>
      <c r="F11" s="8" t="n"/>
      <c r="G11" s="8" t="n"/>
      <c r="H11" s="8" t="n"/>
      <c r="I11" s="8" t="n"/>
    </row>
    <row r="12">
      <c r="A12" s="8" t="n"/>
      <c r="B12" s="8" t="n"/>
      <c r="C12" s="8" t="n"/>
      <c r="D12" s="8" t="n"/>
      <c r="E12" s="8" t="n"/>
      <c r="F12" s="8" t="n"/>
      <c r="G12" s="8" t="n"/>
      <c r="H12" s="8" t="n"/>
      <c r="I12" s="8" t="n"/>
    </row>
    <row r="14">
      <c r="A14" s="13" t="inlineStr">
        <is>
          <t>From The Value Standard by Michael Brey. valuelattice.com/guides/. Licensed CC BY 4.0.</t>
        </is>
      </c>
    </row>
  </sheetData>
  <dataValidations count="2">
    <dataValidation sqref="D5:D12" showDropDown="0" showInputMessage="0" showErrorMessage="0" allowBlank="1" type="list">
      <formula1>"Buyer,Vendor,Both,External"</formula1>
    </dataValidation>
    <dataValidation sqref="H5:H12" showDropDown="0" showInputMessage="0" showErrorMessage="0" allowBlank="1" type="list">
      <formula1>"Holding,Under pressure,Partly failed,Failed"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7"/>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34" customWidth="1" min="2" max="2"/>
    <col width="12" customWidth="1" min="3" max="3"/>
    <col width="10" customWidth="1" min="4" max="4"/>
    <col width="10" customWidth="1" min="5" max="5"/>
    <col width="10" customWidth="1" min="6" max="6"/>
    <col width="14" customWidth="1" min="7" max="7"/>
    <col width="18" customWidth="1" min="8" max="8"/>
    <col width="12" customWidth="1" min="9" max="9"/>
    <col width="12" customWidth="1" min="10" max="10"/>
    <col width="16" customWidth="1" min="11" max="11"/>
    <col width="22" customWidth="1" min="12" max="12"/>
    <col width="34" customWidth="1" min="13" max="13"/>
  </cols>
  <sheetData>
    <row r="1">
      <c r="A1" s="1" t="inlineStr">
        <is>
          <t>Executive Readout</t>
        </is>
      </c>
    </row>
    <row r="2">
      <c r="A2" s="2" t="inlineStr">
        <is>
          <t>Produced on the cadence set in the memo. Enter the months since commitment and the latest actuals.</t>
        </is>
      </c>
    </row>
    <row r="3">
      <c r="A3" s="5" t="inlineStr">
        <is>
          <t>Months since commitment</t>
        </is>
      </c>
      <c r="B3" s="10" t="n">
        <v>3</v>
      </c>
    </row>
    <row r="5">
      <c r="A5" s="7" t="inlineStr">
        <is>
          <t>ID</t>
        </is>
      </c>
      <c r="B5" s="7" t="inlineStr">
        <is>
          <t>Metric</t>
        </is>
      </c>
      <c r="C5" s="7" t="inlineStr">
        <is>
          <t>Type</t>
        </is>
      </c>
      <c r="D5" s="7" t="inlineStr">
        <is>
          <t>Baseline</t>
        </is>
      </c>
      <c r="E5" s="7" t="inlineStr">
        <is>
          <t>Target</t>
        </is>
      </c>
      <c r="F5" s="7" t="inlineStr">
        <is>
          <t>Target month</t>
        </is>
      </c>
      <c r="G5" s="7" t="inlineStr">
        <is>
          <t>Planned at this point</t>
        </is>
      </c>
      <c r="H5" s="7" t="inlineStr">
        <is>
          <t>Actual (or forecast month for a Milestone)</t>
        </is>
      </c>
      <c r="I5" s="7" t="inlineStr">
        <is>
          <t>Actual progress</t>
        </is>
      </c>
      <c r="J5" s="7" t="inlineStr">
        <is>
          <t>Planned progress</t>
        </is>
      </c>
      <c r="K5" s="7" t="inlineStr">
        <is>
          <t>Status</t>
        </is>
      </c>
      <c r="L5" s="7" t="inlineStr">
        <is>
          <t>Source of the actual</t>
        </is>
      </c>
      <c r="M5" s="7" t="inlineStr">
        <is>
          <t>Note</t>
        </is>
      </c>
    </row>
    <row r="6">
      <c r="A6" s="14">
        <f>IF(Memo!A8="","",Memo!A8)</f>
        <v/>
      </c>
      <c r="B6" s="14">
        <f>IF(Memo!C8="","",Memo!C8)</f>
        <v/>
      </c>
      <c r="C6" s="14">
        <f>IF(Memo!D8="","",Memo!D8)</f>
        <v/>
      </c>
      <c r="D6" s="14">
        <f>IF(Memo!F8="","",Memo!F8)</f>
        <v/>
      </c>
      <c r="E6" s="14">
        <f>IF(Memo!I8="","",Memo!I8)</f>
        <v/>
      </c>
      <c r="F6" s="14">
        <f>IF(Memo!J8="","",Memo!J8)</f>
        <v/>
      </c>
      <c r="G6" s="14">
        <f>IF(OR(A6="",F6=""),"",IF(C6="Milestone","By month "&amp;E6,ROUND(D6+(E6-D6)*MIN(1,$B$3/F6),2)))</f>
        <v/>
      </c>
      <c r="H6" s="8" t="n">
        <v>3.1</v>
      </c>
      <c r="I6" s="15">
        <f>IF(OR(H6="",C6="Milestone",C6=""),"",ROUND((H6-D6)/(E6-D6),4))</f>
        <v/>
      </c>
      <c r="J6" s="15">
        <f>IF(OR(A6="",C6="Milestone",F6=""),"",ROUND(MIN(1,$B$3/F6),4))</f>
        <v/>
      </c>
      <c r="K6" s="14">
        <f>IF(H6="","",IF(C6="Milestone",IF(H6&lt;=E6,"On plan","Escalate"),IF(I6&gt;=1,"Target reached",IF(I6&gt;=J6,"On plan",IF(I6&gt;=ROUND(J6*(1-Memo!O8),4),"Behind","Escalate")))))</f>
        <v/>
      </c>
      <c r="L6" s="8" t="inlineStr">
        <is>
          <t>Order system</t>
        </is>
      </c>
      <c r="M6" s="8" t="inlineStr">
        <is>
          <t>Ahead of the straight line, not yet at target</t>
        </is>
      </c>
    </row>
    <row r="7">
      <c r="A7" s="14">
        <f>IF(Memo!A9="","",Memo!A9)</f>
        <v/>
      </c>
      <c r="B7" s="14">
        <f>IF(Memo!C9="","",Memo!C9)</f>
        <v/>
      </c>
      <c r="C7" s="14">
        <f>IF(Memo!D9="","",Memo!D9)</f>
        <v/>
      </c>
      <c r="D7" s="14">
        <f>IF(Memo!F9="","",Memo!F9)</f>
        <v/>
      </c>
      <c r="E7" s="14">
        <f>IF(Memo!I9="","",Memo!I9)</f>
        <v/>
      </c>
      <c r="F7" s="14">
        <f>IF(Memo!J9="","",Memo!J9)</f>
        <v/>
      </c>
      <c r="G7" s="14">
        <f>IF(OR(A7="",F7=""),"",IF(C7="Milestone","By month "&amp;E7,ROUND(D7+(E7-D7)*MIN(1,$B$3/F7),2)))</f>
        <v/>
      </c>
      <c r="H7" s="8" t="n">
        <v>91</v>
      </c>
      <c r="I7" s="15">
        <f>IF(OR(H7="",C7="Milestone",C7=""),"",ROUND((H7-D7)/(E7-D7),4))</f>
        <v/>
      </c>
      <c r="J7" s="15">
        <f>IF(OR(A7="",C7="Milestone",F7=""),"",ROUND(MIN(1,$B$3/F7),4))</f>
        <v/>
      </c>
      <c r="K7" s="14">
        <f>IF(H7="","",IF(C7="Milestone",IF(H7&lt;=E7,"On plan","Escalate"),IF(I7&gt;=1,"Target reached",IF(I7&gt;=J7,"On plan",IF(I7&gt;=ROUND(J7*(1-Memo!O9),4),"Behind","Escalate")))))</f>
        <v/>
      </c>
      <c r="L7" s="8" t="inlineStr">
        <is>
          <t>Cycle counts</t>
        </is>
      </c>
      <c r="M7" s="8" t="inlineStr">
        <is>
          <t>Data migration issue at one center (A3)</t>
        </is>
      </c>
    </row>
    <row r="8">
      <c r="A8" s="14">
        <f>IF(Memo!A10="","",Memo!A10)</f>
        <v/>
      </c>
      <c r="B8" s="14">
        <f>IF(Memo!C10="","",Memo!C10)</f>
        <v/>
      </c>
      <c r="C8" s="14">
        <f>IF(Memo!D10="","",Memo!D10)</f>
        <v/>
      </c>
      <c r="D8" s="14">
        <f>IF(Memo!F10="","",Memo!F10)</f>
        <v/>
      </c>
      <c r="E8" s="14">
        <f>IF(Memo!I10="","",Memo!I10)</f>
        <v/>
      </c>
      <c r="F8" s="14">
        <f>IF(Memo!J10="","",Memo!J10)</f>
        <v/>
      </c>
      <c r="G8" s="14">
        <f>IF(OR(A8="",F8=""),"",IF(C8="Milestone","By month "&amp;E8,ROUND(D8+(E8-D8)*MIN(1,$B$3/F8),2)))</f>
        <v/>
      </c>
      <c r="H8" s="8" t="n">
        <v>18</v>
      </c>
      <c r="I8" s="15">
        <f>IF(OR(H8="",C8="Milestone",C8=""),"",ROUND((H8-D8)/(E8-D8),4))</f>
        <v/>
      </c>
      <c r="J8" s="15">
        <f>IF(OR(A8="",C8="Milestone",F8=""),"",ROUND(MIN(1,$B$3/F8),4))</f>
        <v/>
      </c>
      <c r="K8" s="14">
        <f>IF(H8="","",IF(C8="Milestone",IF(H8&lt;=E8,"On plan","Escalate"),IF(I8&gt;=1,"Target reached",IF(I8&gt;=J8,"On plan",IF(I8&gt;=ROUND(J8*(1-Memo!O10),4),"Behind","Escalate")))))</f>
        <v/>
      </c>
      <c r="L8" s="8" t="inlineStr">
        <is>
          <t>Finance forecast</t>
        </is>
      </c>
      <c r="M8" s="8" t="n"/>
    </row>
    <row r="9">
      <c r="A9" s="14">
        <f>IF(Memo!A11="","",Memo!A11)</f>
        <v/>
      </c>
      <c r="B9" s="14">
        <f>IF(Memo!C11="","",Memo!C11)</f>
        <v/>
      </c>
      <c r="C9" s="14">
        <f>IF(Memo!D11="","",Memo!D11)</f>
        <v/>
      </c>
      <c r="D9" s="14">
        <f>IF(Memo!F11="","",Memo!F11)</f>
        <v/>
      </c>
      <c r="E9" s="14">
        <f>IF(Memo!I11="","",Memo!I11)</f>
        <v/>
      </c>
      <c r="F9" s="14">
        <f>IF(Memo!J11="","",Memo!J11)</f>
        <v/>
      </c>
      <c r="G9" s="14">
        <f>IF(OR(A9="",F9=""),"",IF(C9="Milestone","By month "&amp;E9,ROUND(D9+(E9-D9)*MIN(1,$B$3/F9),2)))</f>
        <v/>
      </c>
      <c r="H9" s="8" t="n">
        <v>38</v>
      </c>
      <c r="I9" s="15">
        <f>IF(OR(H9="",C9="Milestone",C9=""),"",ROUND((H9-D9)/(E9-D9),4))</f>
        <v/>
      </c>
      <c r="J9" s="15">
        <f>IF(OR(A9="",C9="Milestone",F9=""),"",ROUND(MIN(1,$B$3/F9),4))</f>
        <v/>
      </c>
      <c r="K9" s="14">
        <f>IF(H9="","",IF(C9="Milestone",IF(H9&lt;=E9,"On plan","Escalate"),IF(I9&gt;=1,"Target reached",IF(I9&gt;=J9,"On plan",IF(I9&gt;=ROUND(J9*(1-Memo!O11),4),"Behind","Escalate")))))</f>
        <v/>
      </c>
      <c r="L9" s="8" t="inlineStr">
        <is>
          <t>Exception log</t>
        </is>
      </c>
      <c r="M9" s="8" t="inlineStr">
        <is>
          <t>Ahead of the six-month trajectory</t>
        </is>
      </c>
    </row>
    <row r="10">
      <c r="A10" s="14">
        <f>IF(Memo!A12="","",Memo!A12)</f>
        <v/>
      </c>
      <c r="B10" s="14">
        <f>IF(Memo!C12="","",Memo!C12)</f>
        <v/>
      </c>
      <c r="C10" s="14">
        <f>IF(Memo!D12="","",Memo!D12)</f>
        <v/>
      </c>
      <c r="D10" s="14">
        <f>IF(Memo!F12="","",Memo!F12)</f>
        <v/>
      </c>
      <c r="E10" s="14">
        <f>IF(Memo!I12="","",Memo!I12)</f>
        <v/>
      </c>
      <c r="F10" s="14">
        <f>IF(Memo!J12="","",Memo!J12)</f>
        <v/>
      </c>
      <c r="G10" s="14">
        <f>IF(OR(A10="",F10=""),"",IF(C10="Milestone","By month "&amp;E10,ROUND(D10+(E10-D10)*MIN(1,$B$3/F10),2)))</f>
        <v/>
      </c>
      <c r="H10" s="8" t="n"/>
      <c r="I10" s="15">
        <f>IF(OR(H10="",C10="Milestone",C10=""),"",ROUND((H10-D10)/(E10-D10),4))</f>
        <v/>
      </c>
      <c r="J10" s="15">
        <f>IF(OR(A10="",C10="Milestone",F10=""),"",ROUND(MIN(1,$B$3/F10),4))</f>
        <v/>
      </c>
      <c r="K10" s="14">
        <f>IF(H10="","",IF(C10="Milestone",IF(H10&lt;=E10,"On plan","Escalate"),IF(I10&gt;=1,"Target reached",IF(I10&gt;=J10,"On plan",IF(I10&gt;=ROUND(J10*(1-Memo!O12),4),"Behind","Escalate")))))</f>
        <v/>
      </c>
      <c r="L10" s="8" t="n"/>
      <c r="M10" s="8" t="n"/>
    </row>
    <row r="11">
      <c r="A11" s="14">
        <f>IF(Memo!A13="","",Memo!A13)</f>
        <v/>
      </c>
      <c r="B11" s="14">
        <f>IF(Memo!C13="","",Memo!C13)</f>
        <v/>
      </c>
      <c r="C11" s="14">
        <f>IF(Memo!D13="","",Memo!D13)</f>
        <v/>
      </c>
      <c r="D11" s="14">
        <f>IF(Memo!F13="","",Memo!F13)</f>
        <v/>
      </c>
      <c r="E11" s="14">
        <f>IF(Memo!I13="","",Memo!I13)</f>
        <v/>
      </c>
      <c r="F11" s="14">
        <f>IF(Memo!J13="","",Memo!J13)</f>
        <v/>
      </c>
      <c r="G11" s="14">
        <f>IF(OR(A11="",F11=""),"",IF(C11="Milestone","By month "&amp;E11,ROUND(D11+(E11-D11)*MIN(1,$B$3/F11),2)))</f>
        <v/>
      </c>
      <c r="H11" s="8" t="n"/>
      <c r="I11" s="15">
        <f>IF(OR(H11="",C11="Milestone",C11=""),"",ROUND((H11-D11)/(E11-D11),4))</f>
        <v/>
      </c>
      <c r="J11" s="15">
        <f>IF(OR(A11="",C11="Milestone",F11=""),"",ROUND(MIN(1,$B$3/F11),4))</f>
        <v/>
      </c>
      <c r="K11" s="14">
        <f>IF(H11="","",IF(C11="Milestone",IF(H11&lt;=E11,"On plan","Escalate"),IF(I11&gt;=1,"Target reached",IF(I11&gt;=J11,"On plan",IF(I11&gt;=ROUND(J11*(1-Memo!O13),4),"Behind","Escalate")))))</f>
        <v/>
      </c>
      <c r="L11" s="8" t="n"/>
      <c r="M11" s="8" t="n"/>
    </row>
    <row r="12">
      <c r="A12" s="14">
        <f>IF(Memo!A14="","",Memo!A14)</f>
        <v/>
      </c>
      <c r="B12" s="14">
        <f>IF(Memo!C14="","",Memo!C14)</f>
        <v/>
      </c>
      <c r="C12" s="14">
        <f>IF(Memo!D14="","",Memo!D14)</f>
        <v/>
      </c>
      <c r="D12" s="14">
        <f>IF(Memo!F14="","",Memo!F14)</f>
        <v/>
      </c>
      <c r="E12" s="14">
        <f>IF(Memo!I14="","",Memo!I14)</f>
        <v/>
      </c>
      <c r="F12" s="14">
        <f>IF(Memo!J14="","",Memo!J14)</f>
        <v/>
      </c>
      <c r="G12" s="14">
        <f>IF(OR(A12="",F12=""),"",IF(C12="Milestone","By month "&amp;E12,ROUND(D12+(E12-D12)*MIN(1,$B$3/F12),2)))</f>
        <v/>
      </c>
      <c r="H12" s="8" t="n"/>
      <c r="I12" s="15">
        <f>IF(OR(H12="",C12="Milestone",C12=""),"",ROUND((H12-D12)/(E12-D12),4))</f>
        <v/>
      </c>
      <c r="J12" s="15">
        <f>IF(OR(A12="",C12="Milestone",F12=""),"",ROUND(MIN(1,$B$3/F12),4))</f>
        <v/>
      </c>
      <c r="K12" s="14">
        <f>IF(H12="","",IF(C12="Milestone",IF(H12&lt;=E12,"On plan","Escalate"),IF(I12&gt;=1,"Target reached",IF(I12&gt;=J12,"On plan",IF(I12&gt;=ROUND(J12*(1-Memo!O14),4),"Behind","Escalate")))))</f>
        <v/>
      </c>
      <c r="L12" s="8" t="n"/>
      <c r="M12" s="8" t="n"/>
    </row>
    <row r="13">
      <c r="A13" s="14">
        <f>IF(Memo!A15="","",Memo!A15)</f>
        <v/>
      </c>
      <c r="B13" s="14">
        <f>IF(Memo!C15="","",Memo!C15)</f>
        <v/>
      </c>
      <c r="C13" s="14">
        <f>IF(Memo!D15="","",Memo!D15)</f>
        <v/>
      </c>
      <c r="D13" s="14">
        <f>IF(Memo!F15="","",Memo!F15)</f>
        <v/>
      </c>
      <c r="E13" s="14">
        <f>IF(Memo!I15="","",Memo!I15)</f>
        <v/>
      </c>
      <c r="F13" s="14">
        <f>IF(Memo!J15="","",Memo!J15)</f>
        <v/>
      </c>
      <c r="G13" s="14">
        <f>IF(OR(A13="",F13=""),"",IF(C13="Milestone","By month "&amp;E13,ROUND(D13+(E13-D13)*MIN(1,$B$3/F13),2)))</f>
        <v/>
      </c>
      <c r="H13" s="8" t="n"/>
      <c r="I13" s="15">
        <f>IF(OR(H13="",C13="Milestone",C13=""),"",ROUND((H13-D13)/(E13-D13),4))</f>
        <v/>
      </c>
      <c r="J13" s="15">
        <f>IF(OR(A13="",C13="Milestone",F13=""),"",ROUND(MIN(1,$B$3/F13),4))</f>
        <v/>
      </c>
      <c r="K13" s="14">
        <f>IF(H13="","",IF(C13="Milestone",IF(H13&lt;=E13,"On plan","Escalate"),IF(I13&gt;=1,"Target reached",IF(I13&gt;=J13,"On plan",IF(I13&gt;=ROUND(J13*(1-Memo!O15),4),"Behind","Escalate")))))</f>
        <v/>
      </c>
      <c r="L13" s="8" t="n"/>
      <c r="M13" s="8" t="n"/>
    </row>
    <row r="14">
      <c r="A14" s="14">
        <f>IF(Memo!A16="","",Memo!A16)</f>
        <v/>
      </c>
      <c r="B14" s="14">
        <f>IF(Memo!C16="","",Memo!C16)</f>
        <v/>
      </c>
      <c r="C14" s="14">
        <f>IF(Memo!D16="","",Memo!D16)</f>
        <v/>
      </c>
      <c r="D14" s="14">
        <f>IF(Memo!F16="","",Memo!F16)</f>
        <v/>
      </c>
      <c r="E14" s="14">
        <f>IF(Memo!I16="","",Memo!I16)</f>
        <v/>
      </c>
      <c r="F14" s="14">
        <f>IF(Memo!J16="","",Memo!J16)</f>
        <v/>
      </c>
      <c r="G14" s="14">
        <f>IF(OR(A14="",F14=""),"",IF(C14="Milestone","By month "&amp;E14,ROUND(D14+(E14-D14)*MIN(1,$B$3/F14),2)))</f>
        <v/>
      </c>
      <c r="H14" s="8" t="n"/>
      <c r="I14" s="15">
        <f>IF(OR(H14="",C14="Milestone",C14=""),"",ROUND((H14-D14)/(E14-D14),4))</f>
        <v/>
      </c>
      <c r="J14" s="15">
        <f>IF(OR(A14="",C14="Milestone",F14=""),"",ROUND(MIN(1,$B$3/F14),4))</f>
        <v/>
      </c>
      <c r="K14" s="14">
        <f>IF(H14="","",IF(C14="Milestone",IF(H14&lt;=E14,"On plan","Escalate"),IF(I14&gt;=1,"Target reached",IF(I14&gt;=J14,"On plan",IF(I14&gt;=ROUND(J14*(1-Memo!O16),4),"Behind","Escalate")))))</f>
        <v/>
      </c>
      <c r="L14" s="8" t="n"/>
      <c r="M14" s="8" t="n"/>
    </row>
    <row r="15">
      <c r="A15" s="14">
        <f>IF(Memo!A17="","",Memo!A17)</f>
        <v/>
      </c>
      <c r="B15" s="14">
        <f>IF(Memo!C17="","",Memo!C17)</f>
        <v/>
      </c>
      <c r="C15" s="14">
        <f>IF(Memo!D17="","",Memo!D17)</f>
        <v/>
      </c>
      <c r="D15" s="14">
        <f>IF(Memo!F17="","",Memo!F17)</f>
        <v/>
      </c>
      <c r="E15" s="14">
        <f>IF(Memo!I17="","",Memo!I17)</f>
        <v/>
      </c>
      <c r="F15" s="14">
        <f>IF(Memo!J17="","",Memo!J17)</f>
        <v/>
      </c>
      <c r="G15" s="14">
        <f>IF(OR(A15="",F15=""),"",IF(C15="Milestone","By month "&amp;E15,ROUND(D15+(E15-D15)*MIN(1,$B$3/F15),2)))</f>
        <v/>
      </c>
      <c r="H15" s="8" t="n"/>
      <c r="I15" s="15">
        <f>IF(OR(H15="",C15="Milestone",C15=""),"",ROUND((H15-D15)/(E15-D15),4))</f>
        <v/>
      </c>
      <c r="J15" s="15">
        <f>IF(OR(A15="",C15="Milestone",F15=""),"",ROUND(MIN(1,$B$3/F15),4))</f>
        <v/>
      </c>
      <c r="K15" s="14">
        <f>IF(H15="","",IF(C15="Milestone",IF(H15&lt;=E15,"On plan","Escalate"),IF(I15&gt;=1,"Target reached",IF(I15&gt;=J15,"On plan",IF(I15&gt;=ROUND(J15*(1-Memo!O17),4),"Behind","Escalate")))))</f>
        <v/>
      </c>
      <c r="L15" s="8" t="n"/>
      <c r="M15" s="8" t="n"/>
    </row>
    <row r="16">
      <c r="A16" s="14">
        <f>IF(Memo!A18="","",Memo!A18)</f>
        <v/>
      </c>
      <c r="B16" s="14">
        <f>IF(Memo!C18="","",Memo!C18)</f>
        <v/>
      </c>
      <c r="C16" s="14">
        <f>IF(Memo!D18="","",Memo!D18)</f>
        <v/>
      </c>
      <c r="D16" s="14">
        <f>IF(Memo!F18="","",Memo!F18)</f>
        <v/>
      </c>
      <c r="E16" s="14">
        <f>IF(Memo!I18="","",Memo!I18)</f>
        <v/>
      </c>
      <c r="F16" s="14">
        <f>IF(Memo!J18="","",Memo!J18)</f>
        <v/>
      </c>
      <c r="G16" s="14">
        <f>IF(OR(A16="",F16=""),"",IF(C16="Milestone","By month "&amp;E16,ROUND(D16+(E16-D16)*MIN(1,$B$3/F16),2)))</f>
        <v/>
      </c>
      <c r="H16" s="8" t="n"/>
      <c r="I16" s="15">
        <f>IF(OR(H16="",C16="Milestone",C16=""),"",ROUND((H16-D16)/(E16-D16),4))</f>
        <v/>
      </c>
      <c r="J16" s="15">
        <f>IF(OR(A16="",C16="Milestone",F16=""),"",ROUND(MIN(1,$B$3/F16),4))</f>
        <v/>
      </c>
      <c r="K16" s="14">
        <f>IF(H16="","",IF(C16="Milestone",IF(H16&lt;=E16,"On plan","Escalate"),IF(I16&gt;=1,"Target reached",IF(I16&gt;=J16,"On plan",IF(I16&gt;=ROUND(J16*(1-Memo!O18),4),"Behind","Escalate")))))</f>
        <v/>
      </c>
      <c r="L16" s="8" t="n"/>
      <c r="M16" s="8" t="n"/>
    </row>
    <row r="17">
      <c r="A17" s="14">
        <f>IF(Memo!A19="","",Memo!A19)</f>
        <v/>
      </c>
      <c r="B17" s="14">
        <f>IF(Memo!C19="","",Memo!C19)</f>
        <v/>
      </c>
      <c r="C17" s="14">
        <f>IF(Memo!D19="","",Memo!D19)</f>
        <v/>
      </c>
      <c r="D17" s="14">
        <f>IF(Memo!F19="","",Memo!F19)</f>
        <v/>
      </c>
      <c r="E17" s="14">
        <f>IF(Memo!I19="","",Memo!I19)</f>
        <v/>
      </c>
      <c r="F17" s="14">
        <f>IF(Memo!J19="","",Memo!J19)</f>
        <v/>
      </c>
      <c r="G17" s="14">
        <f>IF(OR(A17="",F17=""),"",IF(C17="Milestone","By month "&amp;E17,ROUND(D17+(E17-D17)*MIN(1,$B$3/F17),2)))</f>
        <v/>
      </c>
      <c r="H17" s="8" t="n"/>
      <c r="I17" s="15">
        <f>IF(OR(H17="",C17="Milestone",C17=""),"",ROUND((H17-D17)/(E17-D17),4))</f>
        <v/>
      </c>
      <c r="J17" s="15">
        <f>IF(OR(A17="",C17="Milestone",F17=""),"",ROUND(MIN(1,$B$3/F17),4))</f>
        <v/>
      </c>
      <c r="K17" s="14">
        <f>IF(H17="","",IF(C17="Milestone",IF(H17&lt;=E17,"On plan","Escalate"),IF(I17&gt;=1,"Target reached",IF(I17&gt;=J17,"On plan",IF(I17&gt;=ROUND(J17*(1-Memo!O19),4),"Behind","Escalate")))))</f>
        <v/>
      </c>
      <c r="L17" s="8" t="n"/>
      <c r="M17" s="8" t="n"/>
    </row>
    <row r="19">
      <c r="A19" s="12" t="inlineStr">
        <is>
          <t>Summary</t>
        </is>
      </c>
    </row>
    <row r="20">
      <c r="A20" t="inlineStr">
        <is>
          <t>On plan or target reached</t>
        </is>
      </c>
      <c r="C20" s="16">
        <f>COUNTIF(K6:K17,"On plan")+COUNTIF(K6:K17,"Target reached")</f>
        <v/>
      </c>
    </row>
    <row r="21">
      <c r="A21" t="inlineStr">
        <is>
          <t>Behind</t>
        </is>
      </c>
      <c r="C21" s="16">
        <f>COUNTIF(K6:K17,"Behind")</f>
        <v/>
      </c>
    </row>
    <row r="22">
      <c r="A22" t="inlineStr">
        <is>
          <t>Escalate</t>
        </is>
      </c>
      <c r="C22" s="16">
        <f>COUNTIF(K6:K17,"Escalate")</f>
        <v/>
      </c>
    </row>
    <row r="23">
      <c r="A23" t="inlineStr">
        <is>
          <t>Assumptions under pressure or failed</t>
        </is>
      </c>
      <c r="C23" s="16">
        <f>COUNTIF(Assumptions!H5:H12,"Under pressure")+COUNTIF(Assumptions!H5:H12,"Partly failed")+COUNTIF(Assumptions!H5:H12,"Failed")</f>
        <v/>
      </c>
    </row>
    <row r="25">
      <c r="A25" s="5" t="inlineStr">
        <is>
          <t>Decision requested of the decision authority</t>
        </is>
      </c>
      <c r="C25" s="6" t="inlineStr">
        <is>
          <t>None this period. Correction to A3 recorded on the Memo sheet.</t>
        </is>
      </c>
    </row>
    <row r="27">
      <c r="A27" s="13" t="inlineStr">
        <is>
          <t>From The Value Standard by Michael Brey. valuelattice.com/guides/. Licensed CC BY 4.0.</t>
        </is>
      </c>
    </row>
  </sheetData>
  <conditionalFormatting sqref="K6:K17">
    <cfRule type="cellIs" priority="1" operator="equal" dxfId="0">
      <formula>"Escalate"</formula>
    </cfRule>
    <cfRule type="cellIs" priority="2" operator="equal" dxfId="1">
      <formula>"Behind"</formula>
    </cfRule>
    <cfRule type="cellIs" priority="3" operator="equal" dxfId="2">
      <formula>"On plan"</formula>
    </cfRule>
    <cfRule type="cellIs" priority="4" operator="equal" dxfId="2">
      <formula>"Target reached"</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6"/>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34" customWidth="1" min="2" max="2"/>
    <col width="12" customWidth="1" min="3" max="3"/>
    <col width="10" customWidth="1" min="4" max="4"/>
    <col width="12" customWidth="1" min="5" max="5"/>
    <col width="10" customWidth="1" min="6" max="6"/>
    <col width="18" customWidth="1" min="7" max="7"/>
    <col width="14" customWidth="1" min="8" max="8"/>
    <col width="14" customWidth="1" min="9" max="9"/>
    <col width="12" customWidth="1" min="10" max="10"/>
    <col width="40" customWidth="1" min="11" max="11"/>
    <col width="14" customWidth="1" min="12" max="12"/>
    <col width="26" customWidth="1" min="13" max="13"/>
  </cols>
  <sheetData>
    <row r="1">
      <c r="A1" s="1" t="inlineStr">
        <is>
          <t>Audit Record</t>
        </is>
      </c>
    </row>
    <row r="2">
      <c r="A2" s="2" t="inlineStr">
        <is>
          <t>Written at the close of realization, against the approved memo.</t>
        </is>
      </c>
    </row>
    <row r="3">
      <c r="A3" s="5" t="inlineStr">
        <is>
          <t>Audit at month</t>
        </is>
      </c>
      <c r="B3" s="10" t="n">
        <v>18</v>
      </c>
    </row>
    <row r="5">
      <c r="A5" s="7" t="inlineStr">
        <is>
          <t>ID</t>
        </is>
      </c>
      <c r="B5" s="7" t="inlineStr">
        <is>
          <t>Metric</t>
        </is>
      </c>
      <c r="C5" s="7" t="inlineStr">
        <is>
          <t>Type</t>
        </is>
      </c>
      <c r="D5" s="7" t="inlineStr">
        <is>
          <t>Baseline</t>
        </is>
      </c>
      <c r="E5" s="7" t="inlineStr">
        <is>
          <t>Committed target</t>
        </is>
      </c>
      <c r="F5" s="7" t="inlineStr">
        <is>
          <t>Target month</t>
        </is>
      </c>
      <c r="G5" s="7" t="inlineStr">
        <is>
          <t>Actual at audit (or month reached for a Milestone)</t>
        </is>
      </c>
      <c r="H5" s="7" t="inlineStr">
        <is>
          <t>Variance against target</t>
        </is>
      </c>
      <c r="I5" s="7" t="inlineStr">
        <is>
          <t>Share of planned change achieved</t>
        </is>
      </c>
      <c r="J5" s="7" t="inlineStr">
        <is>
          <t>Verdict</t>
        </is>
      </c>
      <c r="K5" s="7" t="inlineStr">
        <is>
          <t>Cause of variance</t>
        </is>
      </c>
      <c r="L5" s="7" t="inlineStr">
        <is>
          <t>Whose condition</t>
        </is>
      </c>
      <c r="M5" s="7" t="inlineStr">
        <is>
          <t>Evidence</t>
        </is>
      </c>
    </row>
    <row r="6">
      <c r="A6" s="14">
        <f>IF(Memo!A8="","",Memo!A8)</f>
        <v/>
      </c>
      <c r="B6" s="14">
        <f>IF(Memo!C8="","",Memo!C8)</f>
        <v/>
      </c>
      <c r="C6" s="14">
        <f>IF(Memo!D8="","",Memo!D8)</f>
        <v/>
      </c>
      <c r="D6" s="14">
        <f>IF(Memo!F8="","",Memo!F8)</f>
        <v/>
      </c>
      <c r="E6" s="14">
        <f>IF(Memo!I8="","",Memo!I8)</f>
        <v/>
      </c>
      <c r="F6" s="14">
        <f>IF(Memo!J8="","",Memo!J8)</f>
        <v/>
      </c>
      <c r="G6" s="8" t="n">
        <v>2.6</v>
      </c>
      <c r="H6" s="14">
        <f>IF(G6="","",ROUND(G6-E6,2))</f>
        <v/>
      </c>
      <c r="I6" s="15">
        <f>IF(OR(G6="",C6="Milestone",C6=""),"",ROUND((G6-D6)/(E6-D6),4))</f>
        <v/>
      </c>
      <c r="J6" s="14">
        <f>IF(G6="","",IF(C6="Milestone",IF(G6&lt;=E6,"Met","Not met"),IF(I6&gt;=1,"Met",IF(I6&gt;=0.5,"Partly met","Not met"))))</f>
        <v/>
      </c>
      <c r="K6" s="8" t="n"/>
      <c r="L6" s="8" t="n"/>
      <c r="M6" s="8" t="inlineStr">
        <is>
          <t>Order system</t>
        </is>
      </c>
    </row>
    <row r="7">
      <c r="A7" s="14">
        <f>IF(Memo!A9="","",Memo!A9)</f>
        <v/>
      </c>
      <c r="B7" s="14">
        <f>IF(Memo!C9="","",Memo!C9)</f>
        <v/>
      </c>
      <c r="C7" s="14">
        <f>IF(Memo!D9="","",Memo!D9)</f>
        <v/>
      </c>
      <c r="D7" s="14">
        <f>IF(Memo!F9="","",Memo!F9)</f>
        <v/>
      </c>
      <c r="E7" s="14">
        <f>IF(Memo!I9="","",Memo!I9)</f>
        <v/>
      </c>
      <c r="F7" s="14">
        <f>IF(Memo!J9="","",Memo!J9)</f>
        <v/>
      </c>
      <c r="G7" s="8" t="n">
        <v>94.2</v>
      </c>
      <c r="H7" s="14">
        <f>IF(G7="","",ROUND(G7-E7,2))</f>
        <v/>
      </c>
      <c r="I7" s="15">
        <f>IF(OR(G7="",C7="Milestone",C7=""),"",ROUND((G7-D7)/(E7-D7),4))</f>
        <v/>
      </c>
      <c r="J7" s="14">
        <f>IF(G7="","",IF(C7="Milestone",IF(G7&lt;=E7,"Met","Not met"),IF(I7&gt;=1,"Met",IF(I7&gt;=0.5,"Partly met","Not met"))))</f>
        <v/>
      </c>
      <c r="K7" s="8" t="inlineStr">
        <is>
          <t>One center added partway through with a compressed onboarding timeline; first visible as the A3 data quality problem</t>
        </is>
      </c>
      <c r="L7" s="8" t="inlineStr">
        <is>
          <t>Buyer</t>
        </is>
      </c>
      <c r="M7" s="8" t="inlineStr">
        <is>
          <t>Cycle counts</t>
        </is>
      </c>
    </row>
    <row r="8">
      <c r="A8" s="14">
        <f>IF(Memo!A10="","",Memo!A10)</f>
        <v/>
      </c>
      <c r="B8" s="14">
        <f>IF(Memo!C10="","",Memo!C10)</f>
        <v/>
      </c>
      <c r="C8" s="14">
        <f>IF(Memo!D10="","",Memo!D10)</f>
        <v/>
      </c>
      <c r="D8" s="14">
        <f>IF(Memo!F10="","",Memo!F10)</f>
        <v/>
      </c>
      <c r="E8" s="14">
        <f>IF(Memo!I10="","",Memo!I10)</f>
        <v/>
      </c>
      <c r="F8" s="14">
        <f>IF(Memo!J10="","",Memo!J10)</f>
        <v/>
      </c>
      <c r="G8" s="8" t="n">
        <v>16</v>
      </c>
      <c r="H8" s="14">
        <f>IF(G8="","",ROUND(G8-E8,2))</f>
        <v/>
      </c>
      <c r="I8" s="15">
        <f>IF(OR(G8="",C8="Milestone",C8=""),"",ROUND((G8-D8)/(E8-D8),4))</f>
        <v/>
      </c>
      <c r="J8" s="14">
        <f>IF(G8="","",IF(C8="Milestone",IF(G8&lt;=E8,"Met","Not met"),IF(I8&gt;=1,"Met",IF(I8&gt;=0.5,"Partly met","Not met"))))</f>
        <v/>
      </c>
      <c r="K8" s="8" t="n"/>
      <c r="L8" s="8" t="n"/>
      <c r="M8" s="8" t="inlineStr">
        <is>
          <t>General ledger</t>
        </is>
      </c>
    </row>
    <row r="9">
      <c r="A9" s="14">
        <f>IF(Memo!A11="","",Memo!A11)</f>
        <v/>
      </c>
      <c r="B9" s="14">
        <f>IF(Memo!C11="","",Memo!C11)</f>
        <v/>
      </c>
      <c r="C9" s="14">
        <f>IF(Memo!D11="","",Memo!D11)</f>
        <v/>
      </c>
      <c r="D9" s="14">
        <f>IF(Memo!F11="","",Memo!F11)</f>
        <v/>
      </c>
      <c r="E9" s="14">
        <f>IF(Memo!I11="","",Memo!I11)</f>
        <v/>
      </c>
      <c r="F9" s="14">
        <f>IF(Memo!J11="","",Memo!J11)</f>
        <v/>
      </c>
      <c r="G9" s="8" t="n">
        <v>67</v>
      </c>
      <c r="H9" s="14">
        <f>IF(G9="","",ROUND(G9-E9,2))</f>
        <v/>
      </c>
      <c r="I9" s="15">
        <f>IF(OR(G9="",C9="Milestone",C9=""),"",ROUND((G9-D9)/(E9-D9),4))</f>
        <v/>
      </c>
      <c r="J9" s="14">
        <f>IF(G9="","",IF(C9="Milestone",IF(G9&lt;=E9,"Met","Not met"),IF(I9&gt;=1,"Met",IF(I9&gt;=0.5,"Partly met","Not met"))))</f>
        <v/>
      </c>
      <c r="K9" s="8" t="n"/>
      <c r="L9" s="8" t="n"/>
      <c r="M9" s="8" t="inlineStr">
        <is>
          <t>Exception log</t>
        </is>
      </c>
    </row>
    <row r="10">
      <c r="A10" s="14">
        <f>IF(Memo!A12="","",Memo!A12)</f>
        <v/>
      </c>
      <c r="B10" s="14">
        <f>IF(Memo!C12="","",Memo!C12)</f>
        <v/>
      </c>
      <c r="C10" s="14">
        <f>IF(Memo!D12="","",Memo!D12)</f>
        <v/>
      </c>
      <c r="D10" s="14">
        <f>IF(Memo!F12="","",Memo!F12)</f>
        <v/>
      </c>
      <c r="E10" s="14">
        <f>IF(Memo!I12="","",Memo!I12)</f>
        <v/>
      </c>
      <c r="F10" s="14">
        <f>IF(Memo!J12="","",Memo!J12)</f>
        <v/>
      </c>
      <c r="G10" s="8" t="n"/>
      <c r="H10" s="14">
        <f>IF(G10="","",ROUND(G10-E10,2))</f>
        <v/>
      </c>
      <c r="I10" s="15">
        <f>IF(OR(G10="",C10="Milestone",C10=""),"",ROUND((G10-D10)/(E10-D10),4))</f>
        <v/>
      </c>
      <c r="J10" s="14">
        <f>IF(G10="","",IF(C10="Milestone",IF(G10&lt;=E10,"Met","Not met"),IF(I10&gt;=1,"Met",IF(I10&gt;=0.5,"Partly met","Not met"))))</f>
        <v/>
      </c>
      <c r="K10" s="8" t="n"/>
      <c r="L10" s="8" t="n"/>
      <c r="M10" s="8" t="n"/>
    </row>
    <row r="11">
      <c r="A11" s="14">
        <f>IF(Memo!A13="","",Memo!A13)</f>
        <v/>
      </c>
      <c r="B11" s="14">
        <f>IF(Memo!C13="","",Memo!C13)</f>
        <v/>
      </c>
      <c r="C11" s="14">
        <f>IF(Memo!D13="","",Memo!D13)</f>
        <v/>
      </c>
      <c r="D11" s="14">
        <f>IF(Memo!F13="","",Memo!F13)</f>
        <v/>
      </c>
      <c r="E11" s="14">
        <f>IF(Memo!I13="","",Memo!I13)</f>
        <v/>
      </c>
      <c r="F11" s="14">
        <f>IF(Memo!J13="","",Memo!J13)</f>
        <v/>
      </c>
      <c r="G11" s="8" t="n"/>
      <c r="H11" s="14">
        <f>IF(G11="","",ROUND(G11-E11,2))</f>
        <v/>
      </c>
      <c r="I11" s="15">
        <f>IF(OR(G11="",C11="Milestone",C11=""),"",ROUND((G11-D11)/(E11-D11),4))</f>
        <v/>
      </c>
      <c r="J11" s="14">
        <f>IF(G11="","",IF(C11="Milestone",IF(G11&lt;=E11,"Met","Not met"),IF(I11&gt;=1,"Met",IF(I11&gt;=0.5,"Partly met","Not met"))))</f>
        <v/>
      </c>
      <c r="K11" s="8" t="n"/>
      <c r="L11" s="8" t="n"/>
      <c r="M11" s="8" t="n"/>
    </row>
    <row r="12">
      <c r="A12" s="14">
        <f>IF(Memo!A14="","",Memo!A14)</f>
        <v/>
      </c>
      <c r="B12" s="14">
        <f>IF(Memo!C14="","",Memo!C14)</f>
        <v/>
      </c>
      <c r="C12" s="14">
        <f>IF(Memo!D14="","",Memo!D14)</f>
        <v/>
      </c>
      <c r="D12" s="14">
        <f>IF(Memo!F14="","",Memo!F14)</f>
        <v/>
      </c>
      <c r="E12" s="14">
        <f>IF(Memo!I14="","",Memo!I14)</f>
        <v/>
      </c>
      <c r="F12" s="14">
        <f>IF(Memo!J14="","",Memo!J14)</f>
        <v/>
      </c>
      <c r="G12" s="8" t="n"/>
      <c r="H12" s="14">
        <f>IF(G12="","",ROUND(G12-E12,2))</f>
        <v/>
      </c>
      <c r="I12" s="15">
        <f>IF(OR(G12="",C12="Milestone",C12=""),"",ROUND((G12-D12)/(E12-D12),4))</f>
        <v/>
      </c>
      <c r="J12" s="14">
        <f>IF(G12="","",IF(C12="Milestone",IF(G12&lt;=E12,"Met","Not met"),IF(I12&gt;=1,"Met",IF(I12&gt;=0.5,"Partly met","Not met"))))</f>
        <v/>
      </c>
      <c r="K12" s="8" t="n"/>
      <c r="L12" s="8" t="n"/>
      <c r="M12" s="8" t="n"/>
    </row>
    <row r="13">
      <c r="A13" s="14">
        <f>IF(Memo!A15="","",Memo!A15)</f>
        <v/>
      </c>
      <c r="B13" s="14">
        <f>IF(Memo!C15="","",Memo!C15)</f>
        <v/>
      </c>
      <c r="C13" s="14">
        <f>IF(Memo!D15="","",Memo!D15)</f>
        <v/>
      </c>
      <c r="D13" s="14">
        <f>IF(Memo!F15="","",Memo!F15)</f>
        <v/>
      </c>
      <c r="E13" s="14">
        <f>IF(Memo!I15="","",Memo!I15)</f>
        <v/>
      </c>
      <c r="F13" s="14">
        <f>IF(Memo!J15="","",Memo!J15)</f>
        <v/>
      </c>
      <c r="G13" s="8" t="n"/>
      <c r="H13" s="14">
        <f>IF(G13="","",ROUND(G13-E13,2))</f>
        <v/>
      </c>
      <c r="I13" s="15">
        <f>IF(OR(G13="",C13="Milestone",C13=""),"",ROUND((G13-D13)/(E13-D13),4))</f>
        <v/>
      </c>
      <c r="J13" s="14">
        <f>IF(G13="","",IF(C13="Milestone",IF(G13&lt;=E13,"Met","Not met"),IF(I13&gt;=1,"Met",IF(I13&gt;=0.5,"Partly met","Not met"))))</f>
        <v/>
      </c>
      <c r="K13" s="8" t="n"/>
      <c r="L13" s="8" t="n"/>
      <c r="M13" s="8" t="n"/>
    </row>
    <row r="14">
      <c r="A14" s="14">
        <f>IF(Memo!A16="","",Memo!A16)</f>
        <v/>
      </c>
      <c r="B14" s="14">
        <f>IF(Memo!C16="","",Memo!C16)</f>
        <v/>
      </c>
      <c r="C14" s="14">
        <f>IF(Memo!D16="","",Memo!D16)</f>
        <v/>
      </c>
      <c r="D14" s="14">
        <f>IF(Memo!F16="","",Memo!F16)</f>
        <v/>
      </c>
      <c r="E14" s="14">
        <f>IF(Memo!I16="","",Memo!I16)</f>
        <v/>
      </c>
      <c r="F14" s="14">
        <f>IF(Memo!J16="","",Memo!J16)</f>
        <v/>
      </c>
      <c r="G14" s="8" t="n"/>
      <c r="H14" s="14">
        <f>IF(G14="","",ROUND(G14-E14,2))</f>
        <v/>
      </c>
      <c r="I14" s="15">
        <f>IF(OR(G14="",C14="Milestone",C14=""),"",ROUND((G14-D14)/(E14-D14),4))</f>
        <v/>
      </c>
      <c r="J14" s="14">
        <f>IF(G14="","",IF(C14="Milestone",IF(G14&lt;=E14,"Met","Not met"),IF(I14&gt;=1,"Met",IF(I14&gt;=0.5,"Partly met","Not met"))))</f>
        <v/>
      </c>
      <c r="K14" s="8" t="n"/>
      <c r="L14" s="8" t="n"/>
      <c r="M14" s="8" t="n"/>
    </row>
    <row r="15">
      <c r="A15" s="14">
        <f>IF(Memo!A17="","",Memo!A17)</f>
        <v/>
      </c>
      <c r="B15" s="14">
        <f>IF(Memo!C17="","",Memo!C17)</f>
        <v/>
      </c>
      <c r="C15" s="14">
        <f>IF(Memo!D17="","",Memo!D17)</f>
        <v/>
      </c>
      <c r="D15" s="14">
        <f>IF(Memo!F17="","",Memo!F17)</f>
        <v/>
      </c>
      <c r="E15" s="14">
        <f>IF(Memo!I17="","",Memo!I17)</f>
        <v/>
      </c>
      <c r="F15" s="14">
        <f>IF(Memo!J17="","",Memo!J17)</f>
        <v/>
      </c>
      <c r="G15" s="8" t="n"/>
      <c r="H15" s="14">
        <f>IF(G15="","",ROUND(G15-E15,2))</f>
        <v/>
      </c>
      <c r="I15" s="15">
        <f>IF(OR(G15="",C15="Milestone",C15=""),"",ROUND((G15-D15)/(E15-D15),4))</f>
        <v/>
      </c>
      <c r="J15" s="14">
        <f>IF(G15="","",IF(C15="Milestone",IF(G15&lt;=E15,"Met","Not met"),IF(I15&gt;=1,"Met",IF(I15&gt;=0.5,"Partly met","Not met"))))</f>
        <v/>
      </c>
      <c r="K15" s="8" t="n"/>
      <c r="L15" s="8" t="n"/>
      <c r="M15" s="8" t="n"/>
    </row>
    <row r="16">
      <c r="A16" s="14">
        <f>IF(Memo!A18="","",Memo!A18)</f>
        <v/>
      </c>
      <c r="B16" s="14">
        <f>IF(Memo!C18="","",Memo!C18)</f>
        <v/>
      </c>
      <c r="C16" s="14">
        <f>IF(Memo!D18="","",Memo!D18)</f>
        <v/>
      </c>
      <c r="D16" s="14">
        <f>IF(Memo!F18="","",Memo!F18)</f>
        <v/>
      </c>
      <c r="E16" s="14">
        <f>IF(Memo!I18="","",Memo!I18)</f>
        <v/>
      </c>
      <c r="F16" s="14">
        <f>IF(Memo!J18="","",Memo!J18)</f>
        <v/>
      </c>
      <c r="G16" s="8" t="n"/>
      <c r="H16" s="14">
        <f>IF(G16="","",ROUND(G16-E16,2))</f>
        <v/>
      </c>
      <c r="I16" s="15">
        <f>IF(OR(G16="",C16="Milestone",C16=""),"",ROUND((G16-D16)/(E16-D16),4))</f>
        <v/>
      </c>
      <c r="J16" s="14">
        <f>IF(G16="","",IF(C16="Milestone",IF(G16&lt;=E16,"Met","Not met"),IF(I16&gt;=1,"Met",IF(I16&gt;=0.5,"Partly met","Not met"))))</f>
        <v/>
      </c>
      <c r="K16" s="8" t="n"/>
      <c r="L16" s="8" t="n"/>
      <c r="M16" s="8" t="n"/>
    </row>
    <row r="17">
      <c r="A17" s="14">
        <f>IF(Memo!A19="","",Memo!A19)</f>
        <v/>
      </c>
      <c r="B17" s="14">
        <f>IF(Memo!C19="","",Memo!C19)</f>
        <v/>
      </c>
      <c r="C17" s="14">
        <f>IF(Memo!D19="","",Memo!D19)</f>
        <v/>
      </c>
      <c r="D17" s="14">
        <f>IF(Memo!F19="","",Memo!F19)</f>
        <v/>
      </c>
      <c r="E17" s="14">
        <f>IF(Memo!I19="","",Memo!I19)</f>
        <v/>
      </c>
      <c r="F17" s="14">
        <f>IF(Memo!J19="","",Memo!J19)</f>
        <v/>
      </c>
      <c r="G17" s="8" t="n"/>
      <c r="H17" s="14">
        <f>IF(G17="","",ROUND(G17-E17,2))</f>
        <v/>
      </c>
      <c r="I17" s="15">
        <f>IF(OR(G17="",C17="Milestone",C17=""),"",ROUND((G17-D17)/(E17-D17),4))</f>
        <v/>
      </c>
      <c r="J17" s="14">
        <f>IF(G17="","",IF(C17="Milestone",IF(G17&lt;=E17,"Met","Not met"),IF(I17&gt;=1,"Met",IF(I17&gt;=0.5,"Partly met","Not met"))))</f>
        <v/>
      </c>
      <c r="K17" s="8" t="n"/>
      <c r="L17" s="8" t="n"/>
      <c r="M17" s="8" t="n"/>
    </row>
    <row r="19">
      <c r="A19" s="12" t="inlineStr">
        <is>
          <t>Summary</t>
        </is>
      </c>
    </row>
    <row r="20">
      <c r="A20" t="inlineStr">
        <is>
          <t>Met</t>
        </is>
      </c>
      <c r="C20" s="16">
        <f>COUNTIF(J6:J17,"Met")</f>
        <v/>
      </c>
    </row>
    <row r="21">
      <c r="A21" t="inlineStr">
        <is>
          <t>Partly met</t>
        </is>
      </c>
      <c r="C21" s="16">
        <f>COUNTIF(J6:J17,"Partly met")</f>
        <v/>
      </c>
    </row>
    <row r="22">
      <c r="A22" t="inlineStr">
        <is>
          <t>Not met</t>
        </is>
      </c>
      <c r="C22" s="16">
        <f>COUNTIF(J6:J17,"Not met")</f>
        <v/>
      </c>
    </row>
    <row r="24">
      <c r="A24" t="inlineStr">
        <is>
          <t>For a Milestone, a negative variance means it happened early. For a Trajectory, read the variance with the direction of the metric: for cycle time, lower is better.</t>
        </is>
      </c>
    </row>
    <row r="26">
      <c r="A26" s="13" t="inlineStr">
        <is>
          <t>From The Value Standard by Michael Brey. valuelattice.com/guides/. Licensed CC BY 4.0.</t>
        </is>
      </c>
    </row>
  </sheetData>
  <conditionalFormatting sqref="J6:J17">
    <cfRule type="cellIs" priority="1" operator="equal" dxfId="0">
      <formula>"Not met"</formula>
    </cfRule>
    <cfRule type="cellIs" priority="2" operator="equal" dxfId="1">
      <formula>"Partly met"</formula>
    </cfRule>
    <cfRule type="cellIs" priority="3" operator="equal" dxfId="2">
      <formula>"Met"</formula>
    </cfRule>
  </conditionalFormatting>
  <dataValidations count="1">
    <dataValidation sqref="L6:L17" showDropDown="0" showInputMessage="0" showErrorMessage="0" allowBlank="1" type="list">
      <formula1>"Buyer,Vendor,Both,External"</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50" customWidth="1" min="1" max="1"/>
    <col width="55" customWidth="1" min="2" max="2"/>
    <col width="40" customWidth="1" min="3" max="3"/>
  </cols>
  <sheetData>
    <row r="1">
      <c r="A1" s="1" t="inlineStr">
        <is>
          <t>Audit Record: lessons, written as changes</t>
        </is>
      </c>
    </row>
    <row r="2">
      <c r="A2" s="2" t="inlineStr">
        <is>
          <t>Each lesson names what the next decision will do differently and where that change goes.</t>
        </is>
      </c>
    </row>
    <row r="4">
      <c r="A4" s="7" t="inlineStr">
        <is>
          <t>Lesson</t>
        </is>
      </c>
      <c r="B4" s="7" t="inlineStr">
        <is>
          <t>Change to apply</t>
        </is>
      </c>
      <c r="C4" s="7" t="inlineStr">
        <is>
          <t>Where it goes</t>
        </is>
      </c>
    </row>
    <row r="5">
      <c r="A5" s="8" t="inlineStr">
        <is>
          <t>Data migration quality has to be checked before a center goes live, not after</t>
        </is>
      </c>
      <c r="B5" s="8" t="inlineStr">
        <is>
          <t>A pre-cutover data quality test becomes a standing assumption with its own check date</t>
        </is>
      </c>
      <c r="C5" s="8" t="inlineStr">
        <is>
          <t>Next Decision Memo, assumptions</t>
        </is>
      </c>
    </row>
    <row r="6">
      <c r="A6" s="8" t="inlineStr">
        <is>
          <t>A center added mid-program cannot meet the same accuracy date as the others</t>
        </is>
      </c>
      <c r="B6" s="8" t="inlineStr">
        <is>
          <t>A center added after commitment gets its own target and date, recorded as a change</t>
        </is>
      </c>
      <c r="C6" s="8" t="inlineStr">
        <is>
          <t>Next Decision Memo, outcomes and changes table</t>
        </is>
      </c>
    </row>
    <row r="7">
      <c r="A7" s="8" t="n"/>
      <c r="B7" s="8" t="n"/>
      <c r="C7" s="8" t="n"/>
    </row>
    <row r="8">
      <c r="A8" s="8" t="n"/>
      <c r="B8" s="8" t="n"/>
      <c r="C8" s="8" t="n"/>
    </row>
    <row r="9">
      <c r="A9" s="8" t="n"/>
      <c r="B9" s="8" t="n"/>
      <c r="C9" s="8" t="n"/>
    </row>
    <row r="10">
      <c r="A10" s="8" t="n"/>
      <c r="B10" s="8" t="n"/>
      <c r="C10" s="8" t="n"/>
    </row>
    <row r="11">
      <c r="A11" s="8" t="n"/>
      <c r="B11" s="8" t="n"/>
      <c r="C11" s="8" t="n"/>
    </row>
    <row r="12">
      <c r="A12" s="8" t="n"/>
      <c r="B12" s="8" t="n"/>
      <c r="C12" s="8" t="n"/>
    </row>
    <row r="14">
      <c r="A14" s="13" t="inlineStr">
        <is>
          <t>From The Value Standard by Michael Brey. valuelattice.com/guides/. Licensed CC BY 4.0.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Michael Brey</dc:creator>
  <dc:title xmlns:dc="http://purl.org/dc/elements/1.1/">Decision Artifact Workbook</dc:title>
  <dc:subject xmlns:dc="http://purl.org/dc/elements/1.1/">The Value Standard</dc:subject>
  <dcterms:created xmlns:dcterms="http://purl.org/dc/terms/" xmlns:xsi="http://www.w3.org/2001/XMLSchema-instance" xsi:type="dcterms:W3CDTF">2026-10-08T13:28:31Z</dcterms:created>
  <dcterms:modified xmlns:dcterms="http://purl.org/dc/terms/" xmlns:xsi="http://www.w3.org/2001/XMLSchema-instance" xsi:type="dcterms:W3CDTF">2026-10-13T00:01:16Z</dcterms:modified>
  <cp:lastModifiedBy>Michael Brey</cp:lastModifiedBy>
</cp:coreProperties>
</file>